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alesboundaries-my.sharepoint.com/personal/huw_blacker_boundaries_wales/Documents/Mapping/Projects/Electoral/Cardiff/"/>
    </mc:Choice>
  </mc:AlternateContent>
  <xr:revisionPtr revIDLastSave="6" documentId="8_{15884A0D-AB94-47A2-BE8B-87A079DCD77A}" xr6:coauthVersionLast="43" xr6:coauthVersionMax="43" xr10:uidLastSave="{492EA4EF-E458-4409-8A8C-530C3E44A82F}"/>
  <bookViews>
    <workbookView xWindow="30612" yWindow="-108" windowWidth="30936" windowHeight="16896" xr2:uid="{E7658C29-F449-46C7-979F-D468C2FD6A7F}"/>
  </bookViews>
  <sheets>
    <sheet name="Trefniadau Presenol_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" i="1" l="1"/>
  <c r="I2" i="1"/>
  <c r="F3" i="1"/>
  <c r="I3" i="1"/>
  <c r="F4" i="1"/>
  <c r="I4" i="1"/>
  <c r="F5" i="1"/>
  <c r="I5" i="1"/>
  <c r="F6" i="1"/>
  <c r="I6" i="1"/>
  <c r="F7" i="1"/>
  <c r="I7" i="1"/>
  <c r="F8" i="1"/>
  <c r="I8" i="1"/>
  <c r="F9" i="1"/>
  <c r="I9" i="1"/>
  <c r="F10" i="1"/>
  <c r="I10" i="1"/>
  <c r="F11" i="1"/>
  <c r="I11" i="1"/>
  <c r="F12" i="1"/>
  <c r="I12" i="1"/>
  <c r="F13" i="1"/>
  <c r="I13" i="1"/>
  <c r="F14" i="1"/>
  <c r="I14" i="1"/>
  <c r="F15" i="1"/>
  <c r="I15" i="1"/>
  <c r="F16" i="1"/>
  <c r="I16" i="1"/>
  <c r="F17" i="1"/>
  <c r="I17" i="1"/>
  <c r="F18" i="1"/>
  <c r="I18" i="1"/>
  <c r="F19" i="1"/>
  <c r="I19" i="1"/>
  <c r="F20" i="1"/>
  <c r="G20" i="1" s="1"/>
  <c r="I20" i="1"/>
  <c r="F21" i="1"/>
  <c r="I21" i="1"/>
  <c r="F22" i="1"/>
  <c r="I22" i="1"/>
  <c r="F23" i="1"/>
  <c r="I23" i="1"/>
  <c r="F24" i="1"/>
  <c r="G24" i="1" s="1"/>
  <c r="I24" i="1"/>
  <c r="F25" i="1"/>
  <c r="I25" i="1"/>
  <c r="F26" i="1"/>
  <c r="I26" i="1"/>
  <c r="F27" i="1"/>
  <c r="I27" i="1"/>
  <c r="F28" i="1"/>
  <c r="G28" i="1" s="1"/>
  <c r="I28" i="1"/>
  <c r="F29" i="1"/>
  <c r="I29" i="1"/>
  <c r="F30" i="1"/>
  <c r="I30" i="1"/>
  <c r="D31" i="1"/>
  <c r="E31" i="1"/>
  <c r="F31" i="1" s="1"/>
  <c r="H31" i="1"/>
  <c r="I31" i="1"/>
  <c r="J18" i="1" s="1"/>
  <c r="K31" i="1"/>
  <c r="F38" i="1"/>
  <c r="I38" i="1"/>
  <c r="F39" i="1"/>
  <c r="I39" i="1"/>
  <c r="F40" i="1"/>
  <c r="I40" i="1"/>
  <c r="F41" i="1"/>
  <c r="I41" i="1"/>
  <c r="G7" i="1" l="1"/>
  <c r="G15" i="1"/>
  <c r="G23" i="1"/>
  <c r="G29" i="1"/>
  <c r="G3" i="1"/>
  <c r="G9" i="1"/>
  <c r="G11" i="1"/>
  <c r="G13" i="1"/>
  <c r="G17" i="1"/>
  <c r="G21" i="1"/>
  <c r="G27" i="1"/>
  <c r="G25" i="1"/>
  <c r="G5" i="1"/>
  <c r="G19" i="1"/>
  <c r="G4" i="1"/>
  <c r="G16" i="1"/>
  <c r="G12" i="1"/>
  <c r="G8" i="1"/>
  <c r="G30" i="1"/>
  <c r="G26" i="1"/>
  <c r="G22" i="1"/>
  <c r="G18" i="1"/>
  <c r="G14" i="1"/>
  <c r="G10" i="1"/>
  <c r="G6" i="1"/>
  <c r="G2" i="1"/>
  <c r="J27" i="1"/>
  <c r="J23" i="1"/>
  <c r="J19" i="1"/>
  <c r="J15" i="1"/>
  <c r="J13" i="1"/>
  <c r="J11" i="1"/>
  <c r="J9" i="1"/>
  <c r="J7" i="1"/>
  <c r="J5" i="1"/>
  <c r="J3" i="1"/>
  <c r="J29" i="1"/>
  <c r="J25" i="1"/>
  <c r="J21" i="1"/>
  <c r="J17" i="1"/>
  <c r="J22" i="1"/>
  <c r="J28" i="1"/>
  <c r="J24" i="1"/>
  <c r="J20" i="1"/>
  <c r="J16" i="1"/>
  <c r="J14" i="1"/>
  <c r="J12" i="1"/>
  <c r="J10" i="1"/>
  <c r="J8" i="1"/>
  <c r="J6" i="1"/>
  <c r="J4" i="1"/>
  <c r="J2" i="1"/>
  <c r="J30" i="1"/>
  <c r="J26" i="1"/>
</calcChain>
</file>

<file path=xl/sharedStrings.xml><?xml version="1.0" encoding="utf-8"?>
<sst xmlns="http://schemas.openxmlformats.org/spreadsheetml/2006/main" count="78" uniqueCount="77">
  <si>
    <t>Rhwng 0% a + or - 10% o'r cyfartaledd Sirol</t>
  </si>
  <si>
    <t>Rhwng + or - 10% a + or - 25% o'r cyfartaledd Sirol</t>
  </si>
  <si>
    <t>Rhwng + or - 25% a + or - 50% o'r cyfartaledd Sirol</t>
  </si>
  <si>
    <t>Yn fwy na + or - 50% o'r cyfartaledd Sirol</t>
  </si>
  <si>
    <t>Ystadegau poblogaeth wedi'i darparu gan Swyddfa Ystadegau Gwladol</t>
  </si>
  <si>
    <t>Ffigyrau Etholwyr wedi'i darparu gan Cyngor Dinas Caerdydd</t>
  </si>
  <si>
    <t>Cymhareb yw nifer yr etholwyr fesul cynghorydd</t>
  </si>
  <si>
    <t>O Nod Maint y Cyngor</t>
  </si>
  <si>
    <t>Cyfanswm:</t>
  </si>
  <si>
    <t>Cymunedau Tongwynlais (1,395) a'r Eglwys Newydd (11,435)</t>
  </si>
  <si>
    <t>Eglwys Newydd a Thongwynlais</t>
  </si>
  <si>
    <t>Cymuned Trowbridge (10,926)</t>
  </si>
  <si>
    <t>Trowbridge</t>
  </si>
  <si>
    <t>Cymuned Y Sblot (4,975)</t>
  </si>
  <si>
    <t>Y Sblot</t>
  </si>
  <si>
    <t>Cymuned Tredelerch (6,514)</t>
  </si>
  <si>
    <t>Tredelerch</t>
  </si>
  <si>
    <t>Cymunedau Pontcanna (5,137) a Riverside (4,513)</t>
  </si>
  <si>
    <t>Riverside</t>
  </si>
  <si>
    <t>Cymuned Rhiwbeina (9,273)</t>
  </si>
  <si>
    <t>Rhiwbeina</t>
  </si>
  <si>
    <t>Cymunedau Radyr a Threforgan (5,259)</t>
  </si>
  <si>
    <t>Radyr &amp; Morganstown</t>
  </si>
  <si>
    <t>Cymunedau Pontprennau (5,207) a'r Hen Laneirwg (2,330)</t>
  </si>
  <si>
    <t>Pontprennau</t>
  </si>
  <si>
    <t>Cymuned Y Rhath (11,270)</t>
  </si>
  <si>
    <t>Plasnewydd</t>
  </si>
  <si>
    <t>Cymuned Penylan (9,696)</t>
  </si>
  <si>
    <t>Penylan</t>
  </si>
  <si>
    <t>Cymunedau Gwaelodygarth (894) a Phentyrch (1907)</t>
  </si>
  <si>
    <t>Pentyrch</t>
  </si>
  <si>
    <t>Cymunedau Pentwyn (5,295) and Llanedern (5,446)</t>
  </si>
  <si>
    <t>Pentwyn</t>
  </si>
  <si>
    <t>Cymuned Llanrhymni (7,694)</t>
  </si>
  <si>
    <t>Llanrhymni</t>
  </si>
  <si>
    <t>Cymunedau Llanishen (7,714) a Draenen (5,453)</t>
  </si>
  <si>
    <t>Llanishen</t>
  </si>
  <si>
    <t>Cymuned Ystym Taf (5,817)</t>
  </si>
  <si>
    <t>Ystum Taf</t>
  </si>
  <si>
    <t>Cymuned Llandaff (6,855)</t>
  </si>
  <si>
    <t xml:space="preserve">Llandaf </t>
  </si>
  <si>
    <t>Cymuned Llys-faen (2,894)</t>
  </si>
  <si>
    <t>Llys-faen</t>
  </si>
  <si>
    <t>Cymuned Y Mynydd Bychan (9,473)</t>
  </si>
  <si>
    <t>Y Mynydd Bychan</t>
  </si>
  <si>
    <t>Cymuned Grangetown (13,088)</t>
  </si>
  <si>
    <t>Grangetown</t>
  </si>
  <si>
    <t>Cymuned Gabalfa (5,205)</t>
  </si>
  <si>
    <t>Gabalfa</t>
  </si>
  <si>
    <t>Cymuned y Tyllgoed (9,562)</t>
  </si>
  <si>
    <t>Y Tyllgoed</t>
  </si>
  <si>
    <t>Cymuned Trelai (9,521)</t>
  </si>
  <si>
    <t>Trelai</t>
  </si>
  <si>
    <t>Cymuned Cyncoed (8,343)</t>
  </si>
  <si>
    <t>Cyncoed</t>
  </si>
  <si>
    <t>Cymunedau Creigiau (2,135) a Sain Ffagan (2,046)</t>
  </si>
  <si>
    <t>Creigiau/Sain Ffagan</t>
  </si>
  <si>
    <t>Cymunedau Cathays (9,084) a Castell (940)</t>
  </si>
  <si>
    <t>Cathays</t>
  </si>
  <si>
    <t>Cymuned Treganna (10,913)</t>
  </si>
  <si>
    <t>Treganna</t>
  </si>
  <si>
    <t>Cymuned Caerau (7,813)</t>
  </si>
  <si>
    <t>Caerau</t>
  </si>
  <si>
    <t>Cymuned Butetown (7,550) *yn cynnwys Flat Holm</t>
  </si>
  <si>
    <t>Butetown</t>
  </si>
  <si>
    <t>Cymuned Adamsdown (5,585)</t>
  </si>
  <si>
    <t>Adamsdown</t>
  </si>
  <si>
    <t>Poblogaeth sy'n gymwys i bleidleisio</t>
  </si>
  <si>
    <t>% Amrywiant o'r gyfartaledd Sirol</t>
  </si>
  <si>
    <t>Cymhareb 2024</t>
  </si>
  <si>
    <t>Etholwyr 2024</t>
  </si>
  <si>
    <t>Cymhareb 2019</t>
  </si>
  <si>
    <t>Etholwyr 2019</t>
  </si>
  <si>
    <t>Nifer y Cynghorwyr</t>
  </si>
  <si>
    <t>DISGRIFIAD</t>
  </si>
  <si>
    <t>ENW</t>
  </si>
  <si>
    <t>Rhif.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</si>
</sst>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/>
    <xf numFmtId="9" fontId="2" fillId="0" borderId="0" xfId="0" applyNumberFormat="1" applyFont="1"/>
    <xf numFmtId="1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3" fontId="2" fillId="0" borderId="1" xfId="0" applyNumberFormat="1" applyFont="1" applyBorder="1" applyAlignment="1">
      <alignment horizontal="center"/>
    </xf>
    <xf numFmtId="3" fontId="2" fillId="0" borderId="1" xfId="0" applyNumberFormat="1" applyFont="1" applyBorder="1" applyAlignment="1">
      <alignment horizontal="center" vertical="center" wrapText="1"/>
    </xf>
    <xf numFmtId="3" fontId="2" fillId="0" borderId="1" xfId="1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3" fontId="2" fillId="0" borderId="5" xfId="0" applyNumberFormat="1" applyFont="1" applyBorder="1" applyAlignment="1">
      <alignment horizontal="center" vertical="center"/>
    </xf>
    <xf numFmtId="9" fontId="2" fillId="2" borderId="6" xfId="0" applyNumberFormat="1" applyFont="1" applyFill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center" vertical="center" wrapText="1"/>
    </xf>
    <xf numFmtId="3" fontId="2" fillId="0" borderId="6" xfId="1" applyNumberFormat="1" applyFont="1" applyBorder="1" applyAlignment="1">
      <alignment horizontal="center" vertical="center"/>
    </xf>
    <xf numFmtId="1" fontId="2" fillId="0" borderId="7" xfId="1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left" vertical="center" wrapText="1"/>
    </xf>
    <xf numFmtId="49" fontId="3" fillId="0" borderId="8" xfId="1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9" fontId="2" fillId="3" borderId="6" xfId="0" applyNumberFormat="1" applyFont="1" applyFill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left" vertical="center" wrapText="1"/>
    </xf>
    <xf numFmtId="9" fontId="2" fillId="4" borderId="6" xfId="0" applyNumberFormat="1" applyFont="1" applyFill="1" applyBorder="1" applyAlignment="1">
      <alignment horizontal="center" vertical="center" wrapText="1"/>
    </xf>
    <xf numFmtId="9" fontId="2" fillId="5" borderId="6" xfId="0" applyNumberFormat="1" applyFont="1" applyFill="1" applyBorder="1" applyAlignment="1">
      <alignment horizontal="center" vertical="center" wrapText="1"/>
    </xf>
    <xf numFmtId="3" fontId="2" fillId="0" borderId="9" xfId="0" applyNumberFormat="1" applyFont="1" applyBorder="1" applyAlignment="1">
      <alignment horizontal="center" vertical="center"/>
    </xf>
    <xf numFmtId="9" fontId="2" fillId="3" borderId="7" xfId="0" applyNumberFormat="1" applyFont="1" applyFill="1" applyBorder="1" applyAlignment="1">
      <alignment horizontal="center" vertical="center" wrapText="1"/>
    </xf>
    <xf numFmtId="3" fontId="2" fillId="0" borderId="7" xfId="0" applyNumberFormat="1" applyFont="1" applyBorder="1" applyAlignment="1">
      <alignment horizontal="center" vertical="center" wrapText="1"/>
    </xf>
    <xf numFmtId="3" fontId="2" fillId="0" borderId="7" xfId="1" applyNumberFormat="1" applyFont="1" applyBorder="1" applyAlignment="1">
      <alignment horizontal="center" vertical="center"/>
    </xf>
    <xf numFmtId="49" fontId="3" fillId="0" borderId="10" xfId="1" applyNumberFormat="1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7"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D08FB1-DF9D-445D-B2B3-9E5BD125A444}">
  <sheetPr>
    <pageSetUpPr fitToPage="1"/>
  </sheetPr>
  <dimension ref="A1:K41"/>
  <sheetViews>
    <sheetView tabSelected="1" workbookViewId="0">
      <selection activeCell="P13" sqref="P13:P14"/>
    </sheetView>
  </sheetViews>
  <sheetFormatPr defaultRowHeight="13.2" x14ac:dyDescent="0.25"/>
  <cols>
    <col min="2" max="2" width="21.6640625" customWidth="1"/>
    <col min="3" max="3" width="49.33203125" customWidth="1"/>
    <col min="4" max="4" width="13.33203125" customWidth="1"/>
    <col min="5" max="5" width="11.44140625" customWidth="1"/>
    <col min="7" max="7" width="13" customWidth="1"/>
    <col min="8" max="8" width="11.6640625" customWidth="1"/>
    <col min="9" max="9" width="11.44140625" customWidth="1"/>
    <col min="10" max="11" width="11" customWidth="1"/>
  </cols>
  <sheetData>
    <row r="1" spans="1:11" ht="31.2" thickBot="1" x14ac:dyDescent="0.3">
      <c r="A1" s="29" t="s">
        <v>76</v>
      </c>
      <c r="B1" s="29" t="s">
        <v>75</v>
      </c>
      <c r="C1" s="29" t="s">
        <v>74</v>
      </c>
      <c r="D1" s="29" t="s">
        <v>73</v>
      </c>
      <c r="E1" s="29" t="s">
        <v>72</v>
      </c>
      <c r="F1" s="29" t="s">
        <v>71</v>
      </c>
      <c r="G1" s="29" t="s">
        <v>68</v>
      </c>
      <c r="H1" s="29" t="s">
        <v>70</v>
      </c>
      <c r="I1" s="29" t="s">
        <v>69</v>
      </c>
      <c r="J1" s="29" t="s">
        <v>68</v>
      </c>
      <c r="K1" s="29" t="s">
        <v>67</v>
      </c>
    </row>
    <row r="2" spans="1:11" x14ac:dyDescent="0.25">
      <c r="A2" s="28">
        <v>1</v>
      </c>
      <c r="B2" s="27" t="s">
        <v>66</v>
      </c>
      <c r="C2" s="20" t="s">
        <v>65</v>
      </c>
      <c r="D2" s="15">
        <v>2</v>
      </c>
      <c r="E2" s="26">
        <v>5585</v>
      </c>
      <c r="F2" s="25">
        <f t="shared" ref="F2:F31" si="0">E2/D2</f>
        <v>2792.5</v>
      </c>
      <c r="G2" s="24">
        <f t="shared" ref="G2:G30" si="1">(F2-$F$31)/$F$31</f>
        <v>-0.13881190480106578</v>
      </c>
      <c r="H2" s="26">
        <v>7374</v>
      </c>
      <c r="I2" s="25">
        <f t="shared" ref="I2:I31" si="2">H2/D2</f>
        <v>3687</v>
      </c>
      <c r="J2" s="24">
        <f t="shared" ref="J2:J30" si="3">(I2-$I$31)/$I$31</f>
        <v>4.7824208803201221E-2</v>
      </c>
      <c r="K2" s="23">
        <v>9249</v>
      </c>
    </row>
    <row r="3" spans="1:11" x14ac:dyDescent="0.25">
      <c r="A3" s="18">
        <v>2</v>
      </c>
      <c r="B3" s="17" t="s">
        <v>64</v>
      </c>
      <c r="C3" s="16" t="s">
        <v>63</v>
      </c>
      <c r="D3" s="15">
        <v>1</v>
      </c>
      <c r="E3" s="14">
        <v>7550</v>
      </c>
      <c r="F3" s="13">
        <f t="shared" si="0"/>
        <v>7550</v>
      </c>
      <c r="G3" s="21">
        <f t="shared" si="1"/>
        <v>1.3283688876461786</v>
      </c>
      <c r="H3" s="14">
        <v>10046</v>
      </c>
      <c r="I3" s="13">
        <f t="shared" si="2"/>
        <v>10046</v>
      </c>
      <c r="J3" s="21">
        <f t="shared" si="3"/>
        <v>1.8550154601673339</v>
      </c>
      <c r="K3" s="11">
        <v>11449</v>
      </c>
    </row>
    <row r="4" spans="1:11" x14ac:dyDescent="0.25">
      <c r="A4" s="18">
        <v>3</v>
      </c>
      <c r="B4" s="17" t="s">
        <v>62</v>
      </c>
      <c r="C4" s="16" t="s">
        <v>61</v>
      </c>
      <c r="D4" s="15">
        <v>2</v>
      </c>
      <c r="E4" s="14">
        <v>7813</v>
      </c>
      <c r="F4" s="13">
        <f t="shared" si="0"/>
        <v>3906.5</v>
      </c>
      <c r="G4" s="19">
        <f t="shared" si="1"/>
        <v>0.20473815358805247</v>
      </c>
      <c r="H4" s="14">
        <v>7772</v>
      </c>
      <c r="I4" s="13">
        <f t="shared" si="2"/>
        <v>3886</v>
      </c>
      <c r="J4" s="19">
        <f t="shared" si="3"/>
        <v>0.10437886504183345</v>
      </c>
      <c r="K4" s="11">
        <v>8763</v>
      </c>
    </row>
    <row r="5" spans="1:11" x14ac:dyDescent="0.25">
      <c r="A5" s="18">
        <v>4</v>
      </c>
      <c r="B5" s="17" t="s">
        <v>60</v>
      </c>
      <c r="C5" s="16" t="s">
        <v>59</v>
      </c>
      <c r="D5" s="15">
        <v>3</v>
      </c>
      <c r="E5" s="14">
        <v>10913</v>
      </c>
      <c r="F5" s="13">
        <f t="shared" si="0"/>
        <v>3637.6666666666665</v>
      </c>
      <c r="G5" s="19">
        <f t="shared" si="1"/>
        <v>0.12183177354890705</v>
      </c>
      <c r="H5" s="14">
        <v>12239</v>
      </c>
      <c r="I5" s="13">
        <f t="shared" si="2"/>
        <v>4079.6666666666665</v>
      </c>
      <c r="J5" s="19">
        <f t="shared" si="3"/>
        <v>0.15941781860070331</v>
      </c>
      <c r="K5" s="11">
        <v>11758</v>
      </c>
    </row>
    <row r="6" spans="1:11" x14ac:dyDescent="0.25">
      <c r="A6" s="18">
        <v>5</v>
      </c>
      <c r="B6" s="17" t="s">
        <v>58</v>
      </c>
      <c r="C6" s="16" t="s">
        <v>57</v>
      </c>
      <c r="D6" s="15">
        <v>4</v>
      </c>
      <c r="E6" s="14">
        <v>10024</v>
      </c>
      <c r="F6" s="13">
        <f t="shared" si="0"/>
        <v>2506</v>
      </c>
      <c r="G6" s="19">
        <f t="shared" si="1"/>
        <v>-0.22716656523955983</v>
      </c>
      <c r="H6" s="14">
        <v>12168</v>
      </c>
      <c r="I6" s="13">
        <f t="shared" si="2"/>
        <v>3042</v>
      </c>
      <c r="J6" s="19">
        <f t="shared" si="3"/>
        <v>-0.1354810840305565</v>
      </c>
      <c r="K6" s="11">
        <v>21309</v>
      </c>
    </row>
    <row r="7" spans="1:11" x14ac:dyDescent="0.25">
      <c r="A7" s="18">
        <v>6</v>
      </c>
      <c r="B7" s="17" t="s">
        <v>56</v>
      </c>
      <c r="C7" s="16" t="s">
        <v>55</v>
      </c>
      <c r="D7" s="15">
        <v>1</v>
      </c>
      <c r="E7" s="14">
        <v>4181</v>
      </c>
      <c r="F7" s="13">
        <f t="shared" si="0"/>
        <v>4181</v>
      </c>
      <c r="G7" s="22">
        <f t="shared" si="1"/>
        <v>0.28939209526472481</v>
      </c>
      <c r="H7" s="14">
        <v>8366</v>
      </c>
      <c r="I7" s="13">
        <f t="shared" si="2"/>
        <v>8366</v>
      </c>
      <c r="J7" s="22">
        <f t="shared" si="3"/>
        <v>1.3775691160421975</v>
      </c>
      <c r="K7" s="11">
        <v>3960</v>
      </c>
    </row>
    <row r="8" spans="1:11" x14ac:dyDescent="0.25">
      <c r="A8" s="18">
        <v>7</v>
      </c>
      <c r="B8" s="17" t="s">
        <v>54</v>
      </c>
      <c r="C8" s="16" t="s">
        <v>53</v>
      </c>
      <c r="D8" s="15">
        <v>3</v>
      </c>
      <c r="E8" s="14">
        <v>8343</v>
      </c>
      <c r="F8" s="13">
        <f t="shared" si="0"/>
        <v>2781</v>
      </c>
      <c r="G8" s="19">
        <f t="shared" si="1"/>
        <v>-0.14235842694781162</v>
      </c>
      <c r="H8" s="14">
        <v>7973</v>
      </c>
      <c r="I8" s="13">
        <f t="shared" si="2"/>
        <v>2657.6666666666665</v>
      </c>
      <c r="J8" s="19">
        <f t="shared" si="3"/>
        <v>-0.24470640839093002</v>
      </c>
      <c r="K8" s="11">
        <v>9715</v>
      </c>
    </row>
    <row r="9" spans="1:11" x14ac:dyDescent="0.25">
      <c r="A9" s="18">
        <v>8</v>
      </c>
      <c r="B9" s="17" t="s">
        <v>52</v>
      </c>
      <c r="C9" s="16" t="s">
        <v>51</v>
      </c>
      <c r="D9" s="15">
        <v>3</v>
      </c>
      <c r="E9" s="14">
        <v>9521</v>
      </c>
      <c r="F9" s="13">
        <f t="shared" si="0"/>
        <v>3173.6666666666665</v>
      </c>
      <c r="G9" s="12">
        <f t="shared" si="1"/>
        <v>-2.1262685241533595E-2</v>
      </c>
      <c r="H9" s="14">
        <v>9358</v>
      </c>
      <c r="I9" s="13">
        <f t="shared" si="2"/>
        <v>3119.3333333333335</v>
      </c>
      <c r="J9" s="12">
        <f t="shared" si="3"/>
        <v>-0.11350339517400257</v>
      </c>
      <c r="K9" s="11">
        <v>10729</v>
      </c>
    </row>
    <row r="10" spans="1:11" x14ac:dyDescent="0.25">
      <c r="A10" s="18">
        <v>9</v>
      </c>
      <c r="B10" s="17" t="s">
        <v>50</v>
      </c>
      <c r="C10" s="16" t="s">
        <v>49</v>
      </c>
      <c r="D10" s="15">
        <v>3</v>
      </c>
      <c r="E10" s="14">
        <v>9562</v>
      </c>
      <c r="F10" s="13">
        <f t="shared" si="0"/>
        <v>3187.3333333333335</v>
      </c>
      <c r="G10" s="12">
        <f t="shared" si="1"/>
        <v>-1.7047977762792075E-2</v>
      </c>
      <c r="H10" s="14">
        <v>9411</v>
      </c>
      <c r="I10" s="13">
        <f t="shared" si="2"/>
        <v>3137</v>
      </c>
      <c r="J10" s="12">
        <f t="shared" si="3"/>
        <v>-0.10848263004728988</v>
      </c>
      <c r="K10" s="11">
        <v>10099</v>
      </c>
    </row>
    <row r="11" spans="1:11" x14ac:dyDescent="0.25">
      <c r="A11" s="18">
        <v>10</v>
      </c>
      <c r="B11" s="17" t="s">
        <v>48</v>
      </c>
      <c r="C11" s="16" t="s">
        <v>47</v>
      </c>
      <c r="D11" s="15">
        <v>2</v>
      </c>
      <c r="E11" s="14">
        <v>5205</v>
      </c>
      <c r="F11" s="13">
        <f t="shared" si="0"/>
        <v>2602.5</v>
      </c>
      <c r="G11" s="19">
        <f t="shared" si="1"/>
        <v>-0.19740661852991001</v>
      </c>
      <c r="H11" s="14">
        <v>6097</v>
      </c>
      <c r="I11" s="13">
        <f t="shared" si="2"/>
        <v>3048.5</v>
      </c>
      <c r="J11" s="19">
        <f t="shared" si="3"/>
        <v>-0.13363382138959617</v>
      </c>
      <c r="K11" s="11">
        <v>8544</v>
      </c>
    </row>
    <row r="12" spans="1:11" x14ac:dyDescent="0.25">
      <c r="A12" s="18">
        <v>11</v>
      </c>
      <c r="B12" s="17" t="s">
        <v>46</v>
      </c>
      <c r="C12" s="16" t="s">
        <v>45</v>
      </c>
      <c r="D12" s="15">
        <v>3</v>
      </c>
      <c r="E12" s="14">
        <v>13088</v>
      </c>
      <c r="F12" s="13">
        <f t="shared" si="0"/>
        <v>4362.666666666667</v>
      </c>
      <c r="G12" s="22">
        <f t="shared" si="1"/>
        <v>0.34541686540897065</v>
      </c>
      <c r="H12" s="14">
        <v>15439</v>
      </c>
      <c r="I12" s="13">
        <f t="shared" si="2"/>
        <v>5146.333333333333</v>
      </c>
      <c r="J12" s="22">
        <f t="shared" si="3"/>
        <v>0.46255835455317085</v>
      </c>
      <c r="K12" s="11">
        <v>16581</v>
      </c>
    </row>
    <row r="13" spans="1:11" x14ac:dyDescent="0.25">
      <c r="A13" s="18">
        <v>12</v>
      </c>
      <c r="B13" s="17" t="s">
        <v>44</v>
      </c>
      <c r="C13" s="16" t="s">
        <v>43</v>
      </c>
      <c r="D13" s="15">
        <v>3</v>
      </c>
      <c r="E13" s="14">
        <v>9473</v>
      </c>
      <c r="F13" s="13">
        <f t="shared" si="0"/>
        <v>3157.6666666666665</v>
      </c>
      <c r="G13" s="12">
        <f t="shared" si="1"/>
        <v>-2.619697692396258E-2</v>
      </c>
      <c r="H13" s="14">
        <v>9168</v>
      </c>
      <c r="I13" s="13">
        <f t="shared" si="2"/>
        <v>3056</v>
      </c>
      <c r="J13" s="12">
        <f t="shared" si="3"/>
        <v>-0.13150236449618039</v>
      </c>
      <c r="K13" s="11">
        <v>10120</v>
      </c>
    </row>
    <row r="14" spans="1:11" x14ac:dyDescent="0.25">
      <c r="A14" s="18">
        <v>13</v>
      </c>
      <c r="B14" s="17" t="s">
        <v>42</v>
      </c>
      <c r="C14" s="16" t="s">
        <v>41</v>
      </c>
      <c r="D14" s="15">
        <v>1</v>
      </c>
      <c r="E14" s="14">
        <v>2894</v>
      </c>
      <c r="F14" s="13">
        <f t="shared" si="0"/>
        <v>2894</v>
      </c>
      <c r="G14" s="19">
        <f t="shared" si="1"/>
        <v>-0.10750999194065688</v>
      </c>
      <c r="H14" s="14">
        <v>6256</v>
      </c>
      <c r="I14" s="13">
        <f t="shared" si="2"/>
        <v>6256</v>
      </c>
      <c r="J14" s="19">
        <f t="shared" si="3"/>
        <v>0.77791924336122231</v>
      </c>
      <c r="K14" s="11">
        <v>2887</v>
      </c>
    </row>
    <row r="15" spans="1:11" x14ac:dyDescent="0.25">
      <c r="A15" s="18">
        <v>14</v>
      </c>
      <c r="B15" s="17" t="s">
        <v>40</v>
      </c>
      <c r="C15" s="16" t="s">
        <v>39</v>
      </c>
      <c r="D15" s="15">
        <v>2</v>
      </c>
      <c r="E15" s="14">
        <v>6855</v>
      </c>
      <c r="F15" s="13">
        <f t="shared" si="0"/>
        <v>3427.5</v>
      </c>
      <c r="G15" s="12">
        <f t="shared" si="1"/>
        <v>5.7017796345334659E-2</v>
      </c>
      <c r="H15" s="14">
        <v>6968</v>
      </c>
      <c r="I15" s="13">
        <f t="shared" si="2"/>
        <v>3484</v>
      </c>
      <c r="J15" s="12">
        <f t="shared" si="3"/>
        <v>-9.8672244452527626E-3</v>
      </c>
      <c r="K15" s="11">
        <v>7295</v>
      </c>
    </row>
    <row r="16" spans="1:11" x14ac:dyDescent="0.25">
      <c r="A16" s="18">
        <v>15</v>
      </c>
      <c r="B16" s="17" t="s">
        <v>38</v>
      </c>
      <c r="C16" s="16" t="s">
        <v>37</v>
      </c>
      <c r="D16" s="15">
        <v>2</v>
      </c>
      <c r="E16" s="14">
        <v>5817</v>
      </c>
      <c r="F16" s="13">
        <f t="shared" si="0"/>
        <v>2908.5</v>
      </c>
      <c r="G16" s="19">
        <f t="shared" si="1"/>
        <v>-0.10303829010345562</v>
      </c>
      <c r="H16" s="14">
        <v>5574</v>
      </c>
      <c r="I16" s="13">
        <f t="shared" si="2"/>
        <v>2787</v>
      </c>
      <c r="J16" s="19">
        <f t="shared" si="3"/>
        <v>-0.20795061840669329</v>
      </c>
      <c r="K16" s="11">
        <v>6544</v>
      </c>
    </row>
    <row r="17" spans="1:11" x14ac:dyDescent="0.25">
      <c r="A17" s="18">
        <v>16</v>
      </c>
      <c r="B17" s="17" t="s">
        <v>36</v>
      </c>
      <c r="C17" s="16" t="s">
        <v>35</v>
      </c>
      <c r="D17" s="15">
        <v>4</v>
      </c>
      <c r="E17" s="14">
        <v>13167</v>
      </c>
      <c r="F17" s="13">
        <f t="shared" si="0"/>
        <v>3291.75</v>
      </c>
      <c r="G17" s="12">
        <f t="shared" si="1"/>
        <v>1.515341535222622E-2</v>
      </c>
      <c r="H17" s="14">
        <v>12971</v>
      </c>
      <c r="I17" s="13">
        <f t="shared" si="2"/>
        <v>3242.75</v>
      </c>
      <c r="J17" s="12">
        <f t="shared" si="3"/>
        <v>-7.8429087850127269E-2</v>
      </c>
      <c r="K17" s="11">
        <v>13953</v>
      </c>
    </row>
    <row r="18" spans="1:11" x14ac:dyDescent="0.25">
      <c r="A18" s="18">
        <v>17</v>
      </c>
      <c r="B18" s="17" t="s">
        <v>34</v>
      </c>
      <c r="C18" s="16" t="s">
        <v>33</v>
      </c>
      <c r="D18" s="15">
        <v>3</v>
      </c>
      <c r="E18" s="14">
        <v>7694</v>
      </c>
      <c r="F18" s="13">
        <f t="shared" si="0"/>
        <v>2564.6666666666665</v>
      </c>
      <c r="G18" s="19">
        <f t="shared" si="1"/>
        <v>-0.20907416240398694</v>
      </c>
      <c r="H18" s="14">
        <v>7575</v>
      </c>
      <c r="I18" s="13">
        <f t="shared" si="2"/>
        <v>2525</v>
      </c>
      <c r="J18" s="19">
        <f t="shared" si="3"/>
        <v>-0.28240951255001817</v>
      </c>
      <c r="K18" s="11">
        <v>8485</v>
      </c>
    </row>
    <row r="19" spans="1:11" x14ac:dyDescent="0.25">
      <c r="A19" s="18">
        <v>18</v>
      </c>
      <c r="B19" s="17" t="s">
        <v>32</v>
      </c>
      <c r="C19" s="16" t="s">
        <v>31</v>
      </c>
      <c r="D19" s="15">
        <v>4</v>
      </c>
      <c r="E19" s="14">
        <v>10741</v>
      </c>
      <c r="F19" s="13">
        <f t="shared" si="0"/>
        <v>2685.25</v>
      </c>
      <c r="G19" s="19">
        <f t="shared" si="1"/>
        <v>-0.1718870787348476</v>
      </c>
      <c r="H19" s="14">
        <v>10206</v>
      </c>
      <c r="I19" s="13">
        <f t="shared" si="2"/>
        <v>2551.5</v>
      </c>
      <c r="J19" s="19">
        <f t="shared" si="3"/>
        <v>-0.27487836485994904</v>
      </c>
      <c r="K19" s="11">
        <v>11872</v>
      </c>
    </row>
    <row r="20" spans="1:11" x14ac:dyDescent="0.25">
      <c r="A20" s="18">
        <v>19</v>
      </c>
      <c r="B20" s="17" t="s">
        <v>30</v>
      </c>
      <c r="C20" s="16" t="s">
        <v>29</v>
      </c>
      <c r="D20" s="15">
        <v>1</v>
      </c>
      <c r="E20" s="14">
        <v>2801</v>
      </c>
      <c r="F20" s="13">
        <f t="shared" si="0"/>
        <v>2801</v>
      </c>
      <c r="G20" s="19">
        <f t="shared" si="1"/>
        <v>-0.13619056234477539</v>
      </c>
      <c r="H20" s="14">
        <v>2869</v>
      </c>
      <c r="I20" s="13">
        <f t="shared" si="2"/>
        <v>2869</v>
      </c>
      <c r="J20" s="19">
        <f t="shared" si="3"/>
        <v>-0.18464668970534734</v>
      </c>
      <c r="K20" s="11">
        <v>2795</v>
      </c>
    </row>
    <row r="21" spans="1:11" x14ac:dyDescent="0.25">
      <c r="A21" s="18">
        <v>20</v>
      </c>
      <c r="B21" s="17" t="s">
        <v>28</v>
      </c>
      <c r="C21" s="16" t="s">
        <v>27</v>
      </c>
      <c r="D21" s="15">
        <v>3</v>
      </c>
      <c r="E21" s="14">
        <v>9696</v>
      </c>
      <c r="F21" s="13">
        <f t="shared" si="0"/>
        <v>3232</v>
      </c>
      <c r="G21" s="12">
        <f t="shared" si="1"/>
        <v>-3.2730801493445301E-3</v>
      </c>
      <c r="H21" s="14">
        <v>9929</v>
      </c>
      <c r="I21" s="13">
        <f t="shared" si="2"/>
        <v>3309.6666666666665</v>
      </c>
      <c r="J21" s="12">
        <f t="shared" si="3"/>
        <v>-5.9411755789984227E-2</v>
      </c>
      <c r="K21" s="11">
        <v>10703</v>
      </c>
    </row>
    <row r="22" spans="1:11" x14ac:dyDescent="0.25">
      <c r="A22" s="18">
        <v>21</v>
      </c>
      <c r="B22" s="17" t="s">
        <v>26</v>
      </c>
      <c r="C22" s="16" t="s">
        <v>25</v>
      </c>
      <c r="D22" s="15">
        <v>4</v>
      </c>
      <c r="E22" s="14">
        <v>11270</v>
      </c>
      <c r="F22" s="13">
        <f t="shared" si="0"/>
        <v>2817.5</v>
      </c>
      <c r="G22" s="19">
        <f t="shared" si="1"/>
        <v>-0.13110207404727048</v>
      </c>
      <c r="H22" s="14">
        <v>12317</v>
      </c>
      <c r="I22" s="13">
        <f t="shared" si="2"/>
        <v>3079.25</v>
      </c>
      <c r="J22" s="19">
        <f t="shared" si="3"/>
        <v>-0.12489484812659143</v>
      </c>
      <c r="K22" s="11">
        <v>15461</v>
      </c>
    </row>
    <row r="23" spans="1:11" x14ac:dyDescent="0.25">
      <c r="A23" s="18">
        <v>22</v>
      </c>
      <c r="B23" s="17" t="s">
        <v>24</v>
      </c>
      <c r="C23" s="16" t="s">
        <v>23</v>
      </c>
      <c r="D23" s="15">
        <v>2</v>
      </c>
      <c r="E23" s="14">
        <v>7537</v>
      </c>
      <c r="F23" s="13">
        <f t="shared" si="0"/>
        <v>3768.5</v>
      </c>
      <c r="G23" s="19">
        <f t="shared" si="1"/>
        <v>0.16217988782710246</v>
      </c>
      <c r="H23" s="14">
        <v>10410</v>
      </c>
      <c r="I23" s="13">
        <f t="shared" si="2"/>
        <v>5205</v>
      </c>
      <c r="J23" s="19">
        <f t="shared" si="3"/>
        <v>0.47923108403055664</v>
      </c>
      <c r="K23" s="11">
        <v>7498</v>
      </c>
    </row>
    <row r="24" spans="1:11" x14ac:dyDescent="0.25">
      <c r="A24" s="18">
        <v>23</v>
      </c>
      <c r="B24" s="17" t="s">
        <v>22</v>
      </c>
      <c r="C24" s="16" t="s">
        <v>21</v>
      </c>
      <c r="D24" s="15">
        <v>1</v>
      </c>
      <c r="E24" s="14">
        <v>5259</v>
      </c>
      <c r="F24" s="13">
        <f t="shared" si="0"/>
        <v>5259</v>
      </c>
      <c r="G24" s="21">
        <f t="shared" si="1"/>
        <v>0.62183999736837781</v>
      </c>
      <c r="H24" s="14">
        <v>5562</v>
      </c>
      <c r="I24" s="13">
        <f t="shared" si="2"/>
        <v>5562</v>
      </c>
      <c r="J24" s="21">
        <f t="shared" si="3"/>
        <v>0.58068843215714816</v>
      </c>
      <c r="K24" s="11">
        <v>5160</v>
      </c>
    </row>
    <row r="25" spans="1:11" x14ac:dyDescent="0.25">
      <c r="A25" s="18">
        <v>24</v>
      </c>
      <c r="B25" s="17" t="s">
        <v>20</v>
      </c>
      <c r="C25" s="16" t="s">
        <v>19</v>
      </c>
      <c r="D25" s="15">
        <v>3</v>
      </c>
      <c r="E25" s="14">
        <v>9273</v>
      </c>
      <c r="F25" s="13">
        <f t="shared" si="0"/>
        <v>3091</v>
      </c>
      <c r="G25" s="12">
        <f t="shared" si="1"/>
        <v>-4.6756525600749985E-2</v>
      </c>
      <c r="H25" s="14">
        <v>8771</v>
      </c>
      <c r="I25" s="13">
        <f t="shared" si="2"/>
        <v>2923.6666666666665</v>
      </c>
      <c r="J25" s="12">
        <f t="shared" si="3"/>
        <v>-0.16911073723778344</v>
      </c>
      <c r="K25" s="11">
        <v>9387</v>
      </c>
    </row>
    <row r="26" spans="1:11" x14ac:dyDescent="0.25">
      <c r="A26" s="18">
        <v>25</v>
      </c>
      <c r="B26" s="17" t="s">
        <v>18</v>
      </c>
      <c r="C26" s="16" t="s">
        <v>17</v>
      </c>
      <c r="D26" s="15">
        <v>3</v>
      </c>
      <c r="E26" s="14">
        <v>9650</v>
      </c>
      <c r="F26" s="13">
        <f t="shared" si="0"/>
        <v>3216.6666666666665</v>
      </c>
      <c r="G26" s="12">
        <f t="shared" si="1"/>
        <v>-8.0017763450056893E-3</v>
      </c>
      <c r="H26" s="14">
        <v>9617</v>
      </c>
      <c r="I26" s="13">
        <f t="shared" si="2"/>
        <v>3205.6666666666665</v>
      </c>
      <c r="J26" s="12">
        <f t="shared" si="3"/>
        <v>-8.8967958045349821E-2</v>
      </c>
      <c r="K26" s="11">
        <v>11192</v>
      </c>
    </row>
    <row r="27" spans="1:11" x14ac:dyDescent="0.25">
      <c r="A27" s="18">
        <v>26</v>
      </c>
      <c r="B27" s="17" t="s">
        <v>16</v>
      </c>
      <c r="C27" s="16" t="s">
        <v>15</v>
      </c>
      <c r="D27" s="15">
        <v>2</v>
      </c>
      <c r="E27" s="14">
        <v>6514</v>
      </c>
      <c r="F27" s="13">
        <f t="shared" si="0"/>
        <v>3257</v>
      </c>
      <c r="G27" s="12">
        <f t="shared" si="1"/>
        <v>4.4367506044507626E-3</v>
      </c>
      <c r="H27" s="14">
        <v>6658</v>
      </c>
      <c r="I27" s="13">
        <f t="shared" si="2"/>
        <v>3329</v>
      </c>
      <c r="J27" s="12">
        <f t="shared" si="3"/>
        <v>-5.3917333575845709E-2</v>
      </c>
      <c r="K27" s="11">
        <v>7029</v>
      </c>
    </row>
    <row r="28" spans="1:11" x14ac:dyDescent="0.25">
      <c r="A28" s="18">
        <v>27</v>
      </c>
      <c r="B28" s="17" t="s">
        <v>14</v>
      </c>
      <c r="C28" s="16" t="s">
        <v>13</v>
      </c>
      <c r="D28" s="15">
        <v>3</v>
      </c>
      <c r="E28" s="14">
        <v>9014</v>
      </c>
      <c r="F28" s="13">
        <f t="shared" si="0"/>
        <v>3004.6666666666665</v>
      </c>
      <c r="G28" s="12">
        <f t="shared" si="1"/>
        <v>-7.338114113718977E-2</v>
      </c>
      <c r="H28" s="14">
        <v>8927</v>
      </c>
      <c r="I28" s="13">
        <f t="shared" si="2"/>
        <v>2975.6666666666665</v>
      </c>
      <c r="J28" s="12">
        <f t="shared" si="3"/>
        <v>-0.15433263611010065</v>
      </c>
      <c r="K28" s="11">
        <v>10436</v>
      </c>
    </row>
    <row r="29" spans="1:11" x14ac:dyDescent="0.25">
      <c r="A29" s="18">
        <v>28</v>
      </c>
      <c r="B29" s="17" t="s">
        <v>12</v>
      </c>
      <c r="C29" s="20" t="s">
        <v>11</v>
      </c>
      <c r="D29" s="15">
        <v>3</v>
      </c>
      <c r="E29" s="14">
        <v>10926</v>
      </c>
      <c r="F29" s="13">
        <f t="shared" si="0"/>
        <v>3642</v>
      </c>
      <c r="G29" s="19">
        <f t="shared" si="1"/>
        <v>0.12316814421289828</v>
      </c>
      <c r="H29" s="14">
        <v>11289</v>
      </c>
      <c r="I29" s="13">
        <f t="shared" si="2"/>
        <v>3763</v>
      </c>
      <c r="J29" s="19">
        <f t="shared" si="3"/>
        <v>6.9422971989814536E-2</v>
      </c>
      <c r="K29" s="11">
        <v>12235</v>
      </c>
    </row>
    <row r="30" spans="1:11" ht="21" thickBot="1" x14ac:dyDescent="0.3">
      <c r="A30" s="18">
        <v>29</v>
      </c>
      <c r="B30" s="17" t="s">
        <v>10</v>
      </c>
      <c r="C30" s="16" t="s">
        <v>9</v>
      </c>
      <c r="D30" s="15">
        <v>4</v>
      </c>
      <c r="E30" s="14">
        <v>12830</v>
      </c>
      <c r="F30" s="13">
        <f t="shared" si="0"/>
        <v>3207.5</v>
      </c>
      <c r="G30" s="12">
        <f t="shared" si="1"/>
        <v>-1.0828714288063916E-2</v>
      </c>
      <c r="H30" s="14">
        <v>12594</v>
      </c>
      <c r="I30" s="13">
        <f t="shared" si="2"/>
        <v>3148.5</v>
      </c>
      <c r="J30" s="12">
        <f t="shared" si="3"/>
        <v>-0.10521439614405233</v>
      </c>
      <c r="K30" s="11">
        <v>13393</v>
      </c>
    </row>
    <row r="31" spans="1:11" ht="13.8" thickBot="1" x14ac:dyDescent="0.3">
      <c r="A31" s="30" t="s">
        <v>8</v>
      </c>
      <c r="B31" s="31"/>
      <c r="C31" s="32"/>
      <c r="D31" s="10">
        <f>SUM(D2:D30)</f>
        <v>75</v>
      </c>
      <c r="E31" s="9">
        <f>SUM(E2:E30)</f>
        <v>243196</v>
      </c>
      <c r="F31" s="8">
        <f t="shared" si="0"/>
        <v>3242.6133333333332</v>
      </c>
      <c r="G31" s="8"/>
      <c r="H31" s="8">
        <f>SUM(H2:H30)</f>
        <v>263904</v>
      </c>
      <c r="I31" s="8">
        <f t="shared" si="2"/>
        <v>3518.72</v>
      </c>
      <c r="J31" s="8"/>
      <c r="K31" s="7">
        <f>SUM(K2:K30)</f>
        <v>288601</v>
      </c>
    </row>
    <row r="32" spans="1:11" ht="13.8" thickBot="1" x14ac:dyDescent="0.3">
      <c r="A32" s="30" t="s">
        <v>7</v>
      </c>
      <c r="B32" s="31"/>
      <c r="C32" s="32"/>
      <c r="D32" s="10">
        <v>75</v>
      </c>
      <c r="E32" s="9">
        <v>243196</v>
      </c>
      <c r="F32" s="8">
        <v>3243</v>
      </c>
      <c r="G32" s="8"/>
      <c r="H32" s="8"/>
      <c r="I32" s="8"/>
      <c r="J32" s="8"/>
      <c r="K32" s="7"/>
    </row>
    <row r="33" spans="1:11" x14ac:dyDescent="0.25">
      <c r="A33" s="33" t="s">
        <v>6</v>
      </c>
      <c r="B33" s="33"/>
      <c r="C33" s="33"/>
      <c r="D33" s="33"/>
      <c r="E33" s="33"/>
      <c r="F33" s="33"/>
      <c r="G33" s="33"/>
      <c r="H33" s="33"/>
      <c r="I33" s="33"/>
      <c r="J33" s="33"/>
      <c r="K33" s="33"/>
    </row>
    <row r="34" spans="1:11" x14ac:dyDescent="0.25">
      <c r="A34" s="33" t="s">
        <v>5</v>
      </c>
      <c r="B34" s="33"/>
      <c r="C34" s="33"/>
      <c r="D34" s="33"/>
      <c r="E34" s="33"/>
      <c r="F34" s="33"/>
      <c r="G34" s="33"/>
      <c r="H34" s="33"/>
      <c r="I34" s="33"/>
      <c r="J34" s="33"/>
      <c r="K34" s="33"/>
    </row>
    <row r="35" spans="1:11" x14ac:dyDescent="0.25">
      <c r="A35" s="33" t="s">
        <v>4</v>
      </c>
      <c r="B35" s="33"/>
      <c r="C35" s="33"/>
      <c r="D35" s="33"/>
      <c r="E35" s="33"/>
      <c r="F35" s="33"/>
      <c r="G35" s="33"/>
      <c r="H35" s="33"/>
      <c r="I35" s="33"/>
      <c r="J35" s="33"/>
      <c r="K35" s="33"/>
    </row>
    <row r="36" spans="1:11" x14ac:dyDescent="0.25">
      <c r="A36" s="5"/>
      <c r="B36" s="6"/>
      <c r="C36" s="6"/>
      <c r="D36" s="5"/>
      <c r="E36" s="5"/>
      <c r="F36" s="5"/>
      <c r="G36" s="5"/>
      <c r="H36" s="1"/>
      <c r="I36" s="1"/>
      <c r="J36" s="1"/>
      <c r="K36" s="1"/>
    </row>
    <row r="37" spans="1:11" x14ac:dyDescent="0.25">
      <c r="A37" s="4"/>
      <c r="B37" s="1"/>
      <c r="C37" s="1"/>
      <c r="D37" s="1"/>
      <c r="E37" s="4">
        <v>2019</v>
      </c>
      <c r="F37" s="2"/>
      <c r="G37" s="1"/>
      <c r="H37" s="3">
        <v>2024</v>
      </c>
      <c r="I37" s="2"/>
      <c r="J37" s="2"/>
      <c r="K37" s="1"/>
    </row>
    <row r="38" spans="1:11" x14ac:dyDescent="0.25">
      <c r="A38" s="1" t="s">
        <v>3</v>
      </c>
      <c r="B38" s="1"/>
      <c r="C38" s="1"/>
      <c r="D38" s="1"/>
      <c r="E38" s="1">
        <v>2</v>
      </c>
      <c r="F38" s="2">
        <f>E38/29</f>
        <v>6.8965517241379309E-2</v>
      </c>
      <c r="G38" s="1"/>
      <c r="H38" s="1">
        <v>4</v>
      </c>
      <c r="I38" s="2">
        <f>H38/29</f>
        <v>0.13793103448275862</v>
      </c>
      <c r="J38" s="2"/>
      <c r="K38" s="1"/>
    </row>
    <row r="39" spans="1:11" x14ac:dyDescent="0.25">
      <c r="A39" s="1" t="s">
        <v>2</v>
      </c>
      <c r="B39" s="1"/>
      <c r="C39" s="1"/>
      <c r="D39" s="1"/>
      <c r="E39" s="1">
        <v>2</v>
      </c>
      <c r="F39" s="2">
        <f>E39/29</f>
        <v>6.8965517241379309E-2</v>
      </c>
      <c r="G39" s="1"/>
      <c r="H39" s="1">
        <v>4</v>
      </c>
      <c r="I39" s="2">
        <f>H39/29</f>
        <v>0.13793103448275862</v>
      </c>
      <c r="J39" s="2"/>
      <c r="K39" s="1"/>
    </row>
    <row r="40" spans="1:11" x14ac:dyDescent="0.25">
      <c r="A40" s="1" t="s">
        <v>1</v>
      </c>
      <c r="B40" s="1"/>
      <c r="C40" s="1"/>
      <c r="D40" s="1"/>
      <c r="E40" s="1">
        <v>14</v>
      </c>
      <c r="F40" s="2">
        <f>E40/29</f>
        <v>0.48275862068965519</v>
      </c>
      <c r="G40" s="1"/>
      <c r="H40" s="1">
        <v>14</v>
      </c>
      <c r="I40" s="2">
        <f>H40/29</f>
        <v>0.48275862068965519</v>
      </c>
      <c r="J40" s="2"/>
      <c r="K40" s="1"/>
    </row>
    <row r="41" spans="1:11" x14ac:dyDescent="0.25">
      <c r="A41" s="1" t="s">
        <v>0</v>
      </c>
      <c r="B41" s="1"/>
      <c r="C41" s="1"/>
      <c r="D41" s="1"/>
      <c r="E41" s="1">
        <v>11</v>
      </c>
      <c r="F41" s="2">
        <f>E41/29</f>
        <v>0.37931034482758619</v>
      </c>
      <c r="G41" s="1"/>
      <c r="H41" s="1">
        <v>7</v>
      </c>
      <c r="I41" s="2">
        <f>H41/29</f>
        <v>0.2413793103448276</v>
      </c>
      <c r="J41" s="2"/>
      <c r="K41" s="1"/>
    </row>
  </sheetData>
  <mergeCells count="5">
    <mergeCell ref="A31:C31"/>
    <mergeCell ref="A32:C32"/>
    <mergeCell ref="A33:K33"/>
    <mergeCell ref="A34:K34"/>
    <mergeCell ref="A35:K35"/>
  </mergeCells>
  <conditionalFormatting sqref="J2:J30">
    <cfRule type="cellIs" dxfId="6" priority="1" operator="between">
      <formula>0.5</formula>
      <formula>2</formula>
    </cfRule>
    <cfRule type="cellIs" dxfId="5" priority="2" operator="between">
      <formula>-0.5</formula>
      <formula>-2</formula>
    </cfRule>
    <cfRule type="cellIs" dxfId="4" priority="3" operator="between">
      <formula>0.25</formula>
      <formula>0.5</formula>
    </cfRule>
    <cfRule type="cellIs" dxfId="3" priority="4" operator="between">
      <formula>-0.25</formula>
      <formula>-0.5</formula>
    </cfRule>
    <cfRule type="cellIs" dxfId="2" priority="5" operator="between">
      <formula>0.1</formula>
      <formula>0.25</formula>
    </cfRule>
    <cfRule type="cellIs" dxfId="1" priority="6" operator="between">
      <formula>-0.1</formula>
      <formula>-0.25</formula>
    </cfRule>
    <cfRule type="cellIs" dxfId="0" priority="7" operator="between">
      <formula>-0.1</formula>
      <formula>0.1</formula>
    </cfRule>
  </conditionalFormatting>
  <pageMargins left="0.7" right="0.7" top="0.75" bottom="0.75" header="0.3" footer="0.3"/>
  <pageSetup paperSize="9" scale="78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Trefniadau Presenol_c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Huw Blacker</dc:creator>
  <cp:lastModifiedBy>Huw Blacker</cp:lastModifiedBy>
  <cp:lastPrinted>2019-06-14T08:36:26Z</cp:lastPrinted>
  <dcterms:created xsi:type="dcterms:W3CDTF">2019-06-14T08:31:58Z</dcterms:created>
  <dcterms:modified xsi:type="dcterms:W3CDTF">2019-06-14T10:11:18Z</dcterms:modified>
</cp:coreProperties>
</file>